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nellprod-my.sharepoint.com/personal/bgr36_cornell_edu/Documents/Research/Manuscripts/4 - GFLV Modeling and Function Prediction/Total supplementary materials/"/>
    </mc:Choice>
  </mc:AlternateContent>
  <xr:revisionPtr revIDLastSave="618" documentId="8_{AC63FAE4-3147-864C-8722-D58AB57933C7}" xr6:coauthVersionLast="47" xr6:coauthVersionMax="47" xr10:uidLastSave="{EE3AE155-1813-2D4C-85EF-C48676C6AA85}"/>
  <bookViews>
    <workbookView xWindow="0" yWindow="500" windowWidth="28800" windowHeight="16080" xr2:uid="{F3855F12-39EB-E44F-BB58-F2E9F91704D9}"/>
  </bookViews>
  <sheets>
    <sheet name="Sheet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5" i="1"/>
  <c r="I32" i="1"/>
  <c r="K32" i="1"/>
  <c r="L32" i="1"/>
  <c r="M32" i="1"/>
  <c r="N32" i="1"/>
  <c r="O32" i="1"/>
  <c r="P32" i="1"/>
  <c r="Q32" i="1"/>
  <c r="F32" i="1"/>
  <c r="G32" i="1"/>
  <c r="C32" i="1"/>
  <c r="C31" i="1"/>
  <c r="F31" i="1"/>
  <c r="I31" i="1"/>
  <c r="K31" i="1"/>
  <c r="L31" i="1"/>
  <c r="M31" i="1"/>
  <c r="N31" i="1"/>
  <c r="O31" i="1"/>
  <c r="P31" i="1"/>
  <c r="Q31" i="1"/>
  <c r="G31" i="1"/>
  <c r="AA30" i="1"/>
  <c r="T30" i="1"/>
  <c r="S30" i="1"/>
  <c r="Q30" i="1"/>
  <c r="P30" i="1"/>
  <c r="O30" i="1"/>
  <c r="N30" i="1"/>
  <c r="M30" i="1"/>
  <c r="L30" i="1"/>
  <c r="K30" i="1"/>
  <c r="I30" i="1"/>
  <c r="G30" i="1"/>
  <c r="F30" i="1"/>
  <c r="C30" i="1"/>
  <c r="T29" i="1"/>
  <c r="S29" i="1"/>
  <c r="Q29" i="1"/>
  <c r="P29" i="1"/>
  <c r="O29" i="1"/>
  <c r="N29" i="1"/>
  <c r="M29" i="1"/>
  <c r="L29" i="1"/>
  <c r="K29" i="1"/>
  <c r="I29" i="1"/>
  <c r="G29" i="1"/>
  <c r="F29" i="1"/>
  <c r="C29" i="1"/>
</calcChain>
</file>

<file path=xl/sharedStrings.xml><?xml version="1.0" encoding="utf-8"?>
<sst xmlns="http://schemas.openxmlformats.org/spreadsheetml/2006/main" count="92" uniqueCount="48">
  <si>
    <r>
      <t>Table S3.</t>
    </r>
    <r>
      <rPr>
        <sz val="11"/>
        <color rgb="FF000000"/>
        <rFont val="Palatino Linotype"/>
        <family val="1"/>
      </rPr>
      <t xml:space="preserve"> Reporting metrics for protein prediction softwares in the determination of protein structure. Programs include AlphaFold2, D-I-TASSER, trRosetta, Robetta, ESMFold, as well as the sequence specific Phyre2 server. Associated metrics of predicted/estimated template modeling (TM) score (pTM/eTM), TM-align scores to known PDB structures, predicted global distance test (GDT), predicted local distance difference test (pLDDT), alignment coverage, and percent confidence were extracted from such predictions for comparative analysis.</t>
    </r>
    <r>
      <rPr>
        <b/>
        <sz val="11"/>
        <color rgb="FF000000"/>
        <rFont val="Palatino Linotype"/>
        <family val="1"/>
      </rPr>
      <t xml:space="preserve"> *Programs employed only if unfit for standard protein prediciton tools. *Yellow highlighted cells represent the highest confidence prediction.</t>
    </r>
  </si>
  <si>
    <t>AlphaFold2</t>
  </si>
  <si>
    <t>D-I-TASSER</t>
  </si>
  <si>
    <t>trRosetta</t>
  </si>
  <si>
    <t>Robetta</t>
  </si>
  <si>
    <t>ESMFold</t>
  </si>
  <si>
    <t>Phyre2</t>
  </si>
  <si>
    <t>C-I-TASSER*</t>
  </si>
  <si>
    <t>D-I-TASSER MTD*</t>
  </si>
  <si>
    <t>Protein</t>
  </si>
  <si>
    <t>Strain</t>
  </si>
  <si>
    <t>pTM</t>
  </si>
  <si>
    <t>eTM</t>
  </si>
  <si>
    <t>TM-align</t>
  </si>
  <si>
    <t>Predicted GDT</t>
  </si>
  <si>
    <t>pLDDT</t>
  </si>
  <si>
    <t>Alignment Coverage (%)</t>
  </si>
  <si>
    <t>Confidence (%)</t>
  </si>
  <si>
    <t>1A</t>
  </si>
  <si>
    <t>F13</t>
  </si>
  <si>
    <t>1B</t>
  </si>
  <si>
    <t>1C</t>
  </si>
  <si>
    <t>1D</t>
  </si>
  <si>
    <t>1E</t>
  </si>
  <si>
    <t>2A</t>
  </si>
  <si>
    <t>2B</t>
  </si>
  <si>
    <t>2C</t>
  </si>
  <si>
    <t>GHu</t>
  </si>
  <si>
    <t>3A</t>
  </si>
  <si>
    <t>CO2 (338)</t>
  </si>
  <si>
    <t>F13 (341)</t>
  </si>
  <si>
    <t>KE1 (265)</t>
  </si>
  <si>
    <t>LR 4/29 (265)</t>
  </si>
  <si>
    <t>Py17 (301)</t>
  </si>
  <si>
    <t>SACH44 (338)</t>
  </si>
  <si>
    <t>SWT6 (339)</t>
  </si>
  <si>
    <t>ZUP c2 (268)</t>
  </si>
  <si>
    <t>1AB</t>
  </si>
  <si>
    <t>Average confidence per program across GFLV proteins</t>
  </si>
  <si>
    <t>Per GFLV genome strain 'F13'</t>
  </si>
  <si>
    <t>Combined TASSER Suite</t>
  </si>
  <si>
    <t>Proteins covered by D-I-TASSER comparison</t>
  </si>
  <si>
    <t>Satellite Sequences</t>
  </si>
  <si>
    <t>-</t>
  </si>
  <si>
    <t>QMEANDisCo Global</t>
  </si>
  <si>
    <t>average TM</t>
  </si>
  <si>
    <t>average pLDDT</t>
  </si>
  <si>
    <t>average QMEANDisCo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</si>
</sst>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sz val="11"/>
      <color rgb="FF000000"/>
      <name val="Palatino Linotype"/>
      <family val="1"/>
    </font>
    <font>
      <sz val="11"/>
      <color rgb="FF000000"/>
      <name val="Palatino Linotype"/>
      <family val="1"/>
    </font>
    <font>
      <sz val="12"/>
      <color theme="1"/>
      <name val="Palatino Linotype"/>
      <family val="1"/>
    </font>
    <font>
      <b/>
      <sz val="12"/>
      <color theme="1"/>
      <name val="Palatino Linotype"/>
      <family val="1"/>
    </font>
    <font>
      <b/>
      <u/>
      <sz val="12"/>
      <color theme="1"/>
      <name val="Palatino Linotype"/>
      <family val="1"/>
    </font>
    <font>
      <sz val="12"/>
      <color theme="0"/>
      <name val="Palatino Linotype"/>
      <family val="1"/>
    </font>
    <font>
      <sz val="12"/>
      <color rgb="FF000000"/>
      <name val="Palatino Linotype"/>
      <family val="1"/>
    </font>
    <font>
      <sz val="12"/>
      <color rgb="FF444444"/>
      <name val="Palatino Linotype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364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3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2" borderId="1" xfId="0" applyFont="1" applyFill="1" applyBorder="1"/>
    <xf numFmtId="0" fontId="3" fillId="3" borderId="1" xfId="0" applyFont="1" applyFill="1" applyBorder="1"/>
    <xf numFmtId="0" fontId="3" fillId="4" borderId="1" xfId="0" applyFont="1" applyFill="1" applyBorder="1"/>
    <xf numFmtId="0" fontId="4" fillId="4" borderId="1" xfId="0" applyFont="1" applyFill="1" applyBorder="1"/>
    <xf numFmtId="0" fontId="3" fillId="6" borderId="1" xfId="0" applyFont="1" applyFill="1" applyBorder="1"/>
    <xf numFmtId="0" fontId="3" fillId="7" borderId="1" xfId="0" applyFont="1" applyFill="1" applyBorder="1"/>
    <xf numFmtId="0" fontId="6" fillId="8" borderId="1" xfId="0" applyFont="1" applyFill="1" applyBorder="1"/>
    <xf numFmtId="0" fontId="7" fillId="0" borderId="0" xfId="0" applyFont="1"/>
    <xf numFmtId="0" fontId="8" fillId="0" borderId="0" xfId="0" applyFont="1"/>
    <xf numFmtId="0" fontId="3" fillId="0" borderId="0" xfId="0" quotePrefix="1" applyFont="1"/>
    <xf numFmtId="0" fontId="1" fillId="0" borderId="0" xfId="0" applyFont="1" applyAlignment="1">
      <alignment vertical="center" wrapText="1"/>
    </xf>
    <xf numFmtId="0" fontId="3" fillId="7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3" fillId="2" borderId="1" xfId="0" quotePrefix="1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6" fillId="5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3" fillId="5" borderId="1" xfId="0" quotePrefix="1" applyFont="1" applyFill="1" applyBorder="1" applyAlignment="1">
      <alignment horizontal="center"/>
    </xf>
    <xf numFmtId="2" fontId="3" fillId="0" borderId="1" xfId="0" applyNumberFormat="1" applyFont="1" applyBorder="1"/>
    <xf numFmtId="0" fontId="6" fillId="0" borderId="1" xfId="0" applyFont="1" applyBorder="1"/>
    <xf numFmtId="0" fontId="3" fillId="0" borderId="1" xfId="0" quotePrefix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AlphaFold2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1'!$E$4</c:f>
              <c:strCache>
                <c:ptCount val="1"/>
                <c:pt idx="0">
                  <c:v>QMEANDisCo Global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1'!$D$5:$D$27</c:f>
              <c:numCache>
                <c:formatCode>General</c:formatCode>
                <c:ptCount val="23"/>
                <c:pt idx="0">
                  <c:v>67.2</c:v>
                </c:pt>
                <c:pt idx="1">
                  <c:v>66.5</c:v>
                </c:pt>
                <c:pt idx="2">
                  <c:v>67.900000000000006</c:v>
                </c:pt>
                <c:pt idx="3">
                  <c:v>89.41</c:v>
                </c:pt>
                <c:pt idx="4">
                  <c:v>88.01</c:v>
                </c:pt>
                <c:pt idx="5">
                  <c:v>64.13</c:v>
                </c:pt>
                <c:pt idx="6">
                  <c:v>48.05</c:v>
                </c:pt>
                <c:pt idx="7">
                  <c:v>91.68</c:v>
                </c:pt>
                <c:pt idx="8">
                  <c:v>64.739999999999995</c:v>
                </c:pt>
                <c:pt idx="9">
                  <c:v>76.66</c:v>
                </c:pt>
                <c:pt idx="10">
                  <c:v>90</c:v>
                </c:pt>
                <c:pt idx="11">
                  <c:v>87.55</c:v>
                </c:pt>
                <c:pt idx="12">
                  <c:v>62.74</c:v>
                </c:pt>
                <c:pt idx="13">
                  <c:v>50.16</c:v>
                </c:pt>
                <c:pt idx="14">
                  <c:v>78.78</c:v>
                </c:pt>
                <c:pt idx="15">
                  <c:v>49.35</c:v>
                </c:pt>
                <c:pt idx="16">
                  <c:v>48.32</c:v>
                </c:pt>
                <c:pt idx="17">
                  <c:v>55.43</c:v>
                </c:pt>
                <c:pt idx="18">
                  <c:v>55.51</c:v>
                </c:pt>
                <c:pt idx="19">
                  <c:v>57.33</c:v>
                </c:pt>
                <c:pt idx="20">
                  <c:v>49.34</c:v>
                </c:pt>
                <c:pt idx="21">
                  <c:v>46.44</c:v>
                </c:pt>
                <c:pt idx="22">
                  <c:v>56.91</c:v>
                </c:pt>
              </c:numCache>
            </c:numRef>
          </c:xVal>
          <c:yVal>
            <c:numRef>
              <c:f>'Sheet 1'!$E$5:$E$27</c:f>
              <c:numCache>
                <c:formatCode>General</c:formatCode>
                <c:ptCount val="23"/>
                <c:pt idx="0">
                  <c:v>0.47</c:v>
                </c:pt>
                <c:pt idx="1">
                  <c:v>0.54</c:v>
                </c:pt>
                <c:pt idx="2">
                  <c:v>0.59</c:v>
                </c:pt>
                <c:pt idx="3">
                  <c:v>0.54</c:v>
                </c:pt>
                <c:pt idx="4">
                  <c:v>0.62</c:v>
                </c:pt>
                <c:pt idx="5">
                  <c:v>0.41</c:v>
                </c:pt>
                <c:pt idx="6">
                  <c:v>0.4</c:v>
                </c:pt>
                <c:pt idx="7">
                  <c:v>0.83</c:v>
                </c:pt>
                <c:pt idx="8">
                  <c:v>0.5</c:v>
                </c:pt>
                <c:pt idx="9">
                  <c:v>0.53</c:v>
                </c:pt>
                <c:pt idx="10">
                  <c:v>0.54</c:v>
                </c:pt>
                <c:pt idx="11">
                  <c:v>0.64</c:v>
                </c:pt>
                <c:pt idx="12">
                  <c:v>0.42</c:v>
                </c:pt>
                <c:pt idx="13">
                  <c:v>0.39</c:v>
                </c:pt>
                <c:pt idx="14">
                  <c:v>0.7</c:v>
                </c:pt>
                <c:pt idx="15">
                  <c:v>0.42</c:v>
                </c:pt>
                <c:pt idx="16">
                  <c:v>0.42</c:v>
                </c:pt>
                <c:pt idx="17">
                  <c:v>0.44</c:v>
                </c:pt>
                <c:pt idx="18">
                  <c:v>0.42</c:v>
                </c:pt>
                <c:pt idx="19">
                  <c:v>0.45</c:v>
                </c:pt>
                <c:pt idx="20">
                  <c:v>0.5</c:v>
                </c:pt>
                <c:pt idx="21">
                  <c:v>0.45</c:v>
                </c:pt>
                <c:pt idx="22">
                  <c:v>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41-B746-81F0-4CD7B183E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9366479"/>
        <c:axId val="979183055"/>
      </c:scatterChart>
      <c:valAx>
        <c:axId val="979366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9183055"/>
        <c:crosses val="autoZero"/>
        <c:crossBetween val="midCat"/>
      </c:valAx>
      <c:valAx>
        <c:axId val="979183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9366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D-I-TASSER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1'!$G$5:$G$27</c:f>
              <c:numCache>
                <c:formatCode>General</c:formatCode>
                <c:ptCount val="23"/>
                <c:pt idx="0">
                  <c:v>0.41</c:v>
                </c:pt>
                <c:pt idx="2">
                  <c:v>0.64</c:v>
                </c:pt>
                <c:pt idx="3">
                  <c:v>0.78</c:v>
                </c:pt>
                <c:pt idx="5">
                  <c:v>0.51</c:v>
                </c:pt>
                <c:pt idx="6">
                  <c:v>0.46</c:v>
                </c:pt>
                <c:pt idx="7">
                  <c:v>0.98</c:v>
                </c:pt>
                <c:pt idx="8">
                  <c:v>0.42</c:v>
                </c:pt>
                <c:pt idx="10">
                  <c:v>0.78</c:v>
                </c:pt>
                <c:pt idx="12">
                  <c:v>0.44</c:v>
                </c:pt>
                <c:pt idx="13">
                  <c:v>0.44</c:v>
                </c:pt>
                <c:pt idx="14">
                  <c:v>0.98</c:v>
                </c:pt>
                <c:pt idx="15">
                  <c:v>0.44</c:v>
                </c:pt>
                <c:pt idx="16">
                  <c:v>0.4</c:v>
                </c:pt>
                <c:pt idx="17">
                  <c:v>0.44</c:v>
                </c:pt>
                <c:pt idx="18">
                  <c:v>0.43</c:v>
                </c:pt>
                <c:pt idx="19">
                  <c:v>0.42</c:v>
                </c:pt>
                <c:pt idx="20">
                  <c:v>0.4</c:v>
                </c:pt>
                <c:pt idx="21">
                  <c:v>0.41</c:v>
                </c:pt>
                <c:pt idx="22">
                  <c:v>0.45</c:v>
                </c:pt>
              </c:numCache>
            </c:numRef>
          </c:xVal>
          <c:yVal>
            <c:numRef>
              <c:f>'Sheet 1'!$H$5:$H$27</c:f>
              <c:numCache>
                <c:formatCode>General</c:formatCode>
                <c:ptCount val="23"/>
                <c:pt idx="0">
                  <c:v>0.49</c:v>
                </c:pt>
                <c:pt idx="2">
                  <c:v>0.51</c:v>
                </c:pt>
                <c:pt idx="3">
                  <c:v>0.51</c:v>
                </c:pt>
                <c:pt idx="5">
                  <c:v>0.4</c:v>
                </c:pt>
                <c:pt idx="6">
                  <c:v>0.31</c:v>
                </c:pt>
                <c:pt idx="7">
                  <c:v>0.67</c:v>
                </c:pt>
                <c:pt idx="8">
                  <c:v>0.36</c:v>
                </c:pt>
                <c:pt idx="10">
                  <c:v>0.5</c:v>
                </c:pt>
                <c:pt idx="12">
                  <c:v>0.47</c:v>
                </c:pt>
                <c:pt idx="13">
                  <c:v>0.44</c:v>
                </c:pt>
                <c:pt idx="14">
                  <c:v>0.75</c:v>
                </c:pt>
                <c:pt idx="15">
                  <c:v>0.51</c:v>
                </c:pt>
                <c:pt idx="16">
                  <c:v>0.37</c:v>
                </c:pt>
                <c:pt idx="17">
                  <c:v>0.42</c:v>
                </c:pt>
                <c:pt idx="18">
                  <c:v>0.43</c:v>
                </c:pt>
                <c:pt idx="19">
                  <c:v>0.46</c:v>
                </c:pt>
                <c:pt idx="20">
                  <c:v>0.5</c:v>
                </c:pt>
                <c:pt idx="21">
                  <c:v>0.42</c:v>
                </c:pt>
                <c:pt idx="22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CE-E249-A6F7-EDFE11068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618799"/>
        <c:axId val="491020447"/>
      </c:scatterChart>
      <c:valAx>
        <c:axId val="491618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020447"/>
        <c:crosses val="autoZero"/>
        <c:crossBetween val="midCat"/>
      </c:valAx>
      <c:valAx>
        <c:axId val="491020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618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C-I-TASSER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1'!$Q$5:$Q$27</c:f>
              <c:numCache>
                <c:formatCode>General</c:formatCode>
                <c:ptCount val="23"/>
                <c:pt idx="0">
                  <c:v>0.85</c:v>
                </c:pt>
                <c:pt idx="8">
                  <c:v>0.83</c:v>
                </c:pt>
                <c:pt idx="12">
                  <c:v>0.45</c:v>
                </c:pt>
                <c:pt idx="15">
                  <c:v>0.4</c:v>
                </c:pt>
                <c:pt idx="16">
                  <c:v>0.43</c:v>
                </c:pt>
                <c:pt idx="17">
                  <c:v>0.45</c:v>
                </c:pt>
                <c:pt idx="18">
                  <c:v>0.41</c:v>
                </c:pt>
                <c:pt idx="19">
                  <c:v>0.44</c:v>
                </c:pt>
                <c:pt idx="20">
                  <c:v>0.41</c:v>
                </c:pt>
                <c:pt idx="21">
                  <c:v>0.45</c:v>
                </c:pt>
                <c:pt idx="22">
                  <c:v>0.42</c:v>
                </c:pt>
              </c:numCache>
            </c:numRef>
          </c:xVal>
          <c:yVal>
            <c:numRef>
              <c:f>'Sheet 1'!$R$5:$R$27</c:f>
              <c:numCache>
                <c:formatCode>General</c:formatCode>
                <c:ptCount val="23"/>
                <c:pt idx="0">
                  <c:v>0.28000000000000003</c:v>
                </c:pt>
                <c:pt idx="8">
                  <c:v>0.28999999999999998</c:v>
                </c:pt>
                <c:pt idx="12">
                  <c:v>0.31</c:v>
                </c:pt>
                <c:pt idx="15">
                  <c:v>0.36</c:v>
                </c:pt>
                <c:pt idx="16">
                  <c:v>0.37</c:v>
                </c:pt>
                <c:pt idx="17">
                  <c:v>0.37</c:v>
                </c:pt>
                <c:pt idx="18">
                  <c:v>0.33</c:v>
                </c:pt>
                <c:pt idx="19">
                  <c:v>0.41</c:v>
                </c:pt>
                <c:pt idx="20">
                  <c:v>0.37</c:v>
                </c:pt>
                <c:pt idx="21">
                  <c:v>0.26</c:v>
                </c:pt>
                <c:pt idx="22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62-174D-A300-3FA404184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9356271"/>
        <c:axId val="528726559"/>
      </c:scatterChart>
      <c:valAx>
        <c:axId val="979356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726559"/>
        <c:crosses val="autoZero"/>
        <c:crossBetween val="midCat"/>
      </c:valAx>
      <c:valAx>
        <c:axId val="528726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93562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3483790974112154"/>
          <c:y val="6.02964496310996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1'!$U$4</c:f>
              <c:strCache>
                <c:ptCount val="1"/>
                <c:pt idx="0">
                  <c:v>QMEANDisCo Global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1'!$T$5:$T$16</c:f>
              <c:numCache>
                <c:formatCode>General</c:formatCode>
                <c:ptCount val="12"/>
                <c:pt idx="1">
                  <c:v>0.85</c:v>
                </c:pt>
                <c:pt idx="4">
                  <c:v>0.86</c:v>
                </c:pt>
                <c:pt idx="9">
                  <c:v>0.87</c:v>
                </c:pt>
                <c:pt idx="11">
                  <c:v>0.87</c:v>
                </c:pt>
              </c:numCache>
            </c:numRef>
          </c:xVal>
          <c:yVal>
            <c:numRef>
              <c:f>'Sheet 1'!$U$5:$U$16</c:f>
              <c:numCache>
                <c:formatCode>General</c:formatCode>
                <c:ptCount val="12"/>
                <c:pt idx="1">
                  <c:v>0.31</c:v>
                </c:pt>
                <c:pt idx="4">
                  <c:v>0.43</c:v>
                </c:pt>
                <c:pt idx="9">
                  <c:v>0.31</c:v>
                </c:pt>
                <c:pt idx="11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7A-094B-A9D8-668604F19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744991"/>
        <c:axId val="529198351"/>
      </c:scatterChart>
      <c:valAx>
        <c:axId val="528744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8351"/>
        <c:crosses val="autoZero"/>
        <c:crossBetween val="midCat"/>
      </c:valAx>
      <c:valAx>
        <c:axId val="529198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7449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plDDT vs average TM/QMEANDisCo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1'!$W$3</c:f>
              <c:strCache>
                <c:ptCount val="1"/>
                <c:pt idx="0">
                  <c:v>average TM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1'!$V$4:$V$27</c:f>
              <c:numCache>
                <c:formatCode>0.00</c:formatCode>
                <c:ptCount val="24"/>
                <c:pt idx="1">
                  <c:v>55.414333333333332</c:v>
                </c:pt>
                <c:pt idx="2">
                  <c:v>68.799666666666667</c:v>
                </c:pt>
                <c:pt idx="3">
                  <c:v>72.744666666666674</c:v>
                </c:pt>
                <c:pt idx="4">
                  <c:v>84.128</c:v>
                </c:pt>
                <c:pt idx="5">
                  <c:v>77.331333333333333</c:v>
                </c:pt>
                <c:pt idx="6">
                  <c:v>56.300333333333334</c:v>
                </c:pt>
                <c:pt idx="7">
                  <c:v>53.221333333333327</c:v>
                </c:pt>
                <c:pt idx="8">
                  <c:v>83.137999999999991</c:v>
                </c:pt>
                <c:pt idx="9">
                  <c:v>56.233333333333327</c:v>
                </c:pt>
                <c:pt idx="10">
                  <c:v>71.768666666666661</c:v>
                </c:pt>
                <c:pt idx="11">
                  <c:v>83.248333333333335</c:v>
                </c:pt>
                <c:pt idx="12">
                  <c:v>77.584999999999994</c:v>
                </c:pt>
                <c:pt idx="13">
                  <c:v>55.39233333333334</c:v>
                </c:pt>
                <c:pt idx="14">
                  <c:v>53.846333333333327</c:v>
                </c:pt>
                <c:pt idx="15">
                  <c:v>78.165333333333322</c:v>
                </c:pt>
                <c:pt idx="16">
                  <c:v>48.333333333333336</c:v>
                </c:pt>
                <c:pt idx="17">
                  <c:v>49.891666666666659</c:v>
                </c:pt>
                <c:pt idx="18">
                  <c:v>49.318999999999996</c:v>
                </c:pt>
                <c:pt idx="19">
                  <c:v>52.180666666666667</c:v>
                </c:pt>
                <c:pt idx="20">
                  <c:v>51.29933333333333</c:v>
                </c:pt>
                <c:pt idx="21">
                  <c:v>50.669999999999995</c:v>
                </c:pt>
                <c:pt idx="22">
                  <c:v>48.274666666666668</c:v>
                </c:pt>
                <c:pt idx="23">
                  <c:v>48.874000000000002</c:v>
                </c:pt>
              </c:numCache>
            </c:numRef>
          </c:xVal>
          <c:yVal>
            <c:numRef>
              <c:f>'Sheet 1'!$W$4:$W$27</c:f>
              <c:numCache>
                <c:formatCode>0.000</c:formatCode>
                <c:ptCount val="24"/>
                <c:pt idx="1">
                  <c:v>0.39599999999999996</c:v>
                </c:pt>
                <c:pt idx="2">
                  <c:v>0.54025000000000001</c:v>
                </c:pt>
                <c:pt idx="3">
                  <c:v>0.46679999999999999</c:v>
                </c:pt>
                <c:pt idx="4">
                  <c:v>0.83079999999999998</c:v>
                </c:pt>
                <c:pt idx="5">
                  <c:v>0.70250000000000001</c:v>
                </c:pt>
                <c:pt idx="6">
                  <c:v>0.36740000000000006</c:v>
                </c:pt>
                <c:pt idx="7">
                  <c:v>0.49480000000000002</c:v>
                </c:pt>
                <c:pt idx="8">
                  <c:v>0.89179999999999993</c:v>
                </c:pt>
                <c:pt idx="9">
                  <c:v>0.40149999999999997</c:v>
                </c:pt>
                <c:pt idx="10">
                  <c:v>0.55999999999999994</c:v>
                </c:pt>
                <c:pt idx="11">
                  <c:v>0.82699999999999996</c:v>
                </c:pt>
                <c:pt idx="12">
                  <c:v>0.71250000000000013</c:v>
                </c:pt>
                <c:pt idx="13">
                  <c:v>0.37000000000000005</c:v>
                </c:pt>
                <c:pt idx="14">
                  <c:v>0.47619999999999996</c:v>
                </c:pt>
                <c:pt idx="15">
                  <c:v>0.86739999999999995</c:v>
                </c:pt>
                <c:pt idx="16">
                  <c:v>0.29066666666666663</c:v>
                </c:pt>
                <c:pt idx="17">
                  <c:v>0.30199999999999999</c:v>
                </c:pt>
                <c:pt idx="18">
                  <c:v>0.31749999999999995</c:v>
                </c:pt>
                <c:pt idx="19">
                  <c:v>0.29933333333333328</c:v>
                </c:pt>
                <c:pt idx="20">
                  <c:v>0.30266666666666669</c:v>
                </c:pt>
                <c:pt idx="21">
                  <c:v>0.29949999999999999</c:v>
                </c:pt>
                <c:pt idx="22">
                  <c:v>0.29433333333333328</c:v>
                </c:pt>
                <c:pt idx="23">
                  <c:v>0.3168333333333333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82-6340-A9D7-2927CFDB6D79}"/>
            </c:ext>
          </c:extLst>
        </c:ser>
        <c:ser>
          <c:idx val="1"/>
          <c:order val="1"/>
          <c:tx>
            <c:strRef>
              <c:f>'Sheet 1'!$X$3</c:f>
              <c:strCache>
                <c:ptCount val="1"/>
                <c:pt idx="0">
                  <c:v>average QMEANDisCo Global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'Sheet 1'!$V$4:$V$27</c:f>
              <c:numCache>
                <c:formatCode>0.00</c:formatCode>
                <c:ptCount val="24"/>
                <c:pt idx="1">
                  <c:v>55.414333333333332</c:v>
                </c:pt>
                <c:pt idx="2">
                  <c:v>68.799666666666667</c:v>
                </c:pt>
                <c:pt idx="3">
                  <c:v>72.744666666666674</c:v>
                </c:pt>
                <c:pt idx="4">
                  <c:v>84.128</c:v>
                </c:pt>
                <c:pt idx="5">
                  <c:v>77.331333333333333</c:v>
                </c:pt>
                <c:pt idx="6">
                  <c:v>56.300333333333334</c:v>
                </c:pt>
                <c:pt idx="7">
                  <c:v>53.221333333333327</c:v>
                </c:pt>
                <c:pt idx="8">
                  <c:v>83.137999999999991</c:v>
                </c:pt>
                <c:pt idx="9">
                  <c:v>56.233333333333327</c:v>
                </c:pt>
                <c:pt idx="10">
                  <c:v>71.768666666666661</c:v>
                </c:pt>
                <c:pt idx="11">
                  <c:v>83.248333333333335</c:v>
                </c:pt>
                <c:pt idx="12">
                  <c:v>77.584999999999994</c:v>
                </c:pt>
                <c:pt idx="13">
                  <c:v>55.39233333333334</c:v>
                </c:pt>
                <c:pt idx="14">
                  <c:v>53.846333333333327</c:v>
                </c:pt>
                <c:pt idx="15">
                  <c:v>78.165333333333322</c:v>
                </c:pt>
                <c:pt idx="16">
                  <c:v>48.333333333333336</c:v>
                </c:pt>
                <c:pt idx="17">
                  <c:v>49.891666666666659</c:v>
                </c:pt>
                <c:pt idx="18">
                  <c:v>49.318999999999996</c:v>
                </c:pt>
                <c:pt idx="19">
                  <c:v>52.180666666666667</c:v>
                </c:pt>
                <c:pt idx="20">
                  <c:v>51.29933333333333</c:v>
                </c:pt>
                <c:pt idx="21">
                  <c:v>50.669999999999995</c:v>
                </c:pt>
                <c:pt idx="22">
                  <c:v>48.274666666666668</c:v>
                </c:pt>
                <c:pt idx="23">
                  <c:v>48.874000000000002</c:v>
                </c:pt>
              </c:numCache>
            </c:numRef>
          </c:xVal>
          <c:yVal>
            <c:numRef>
              <c:f>'Sheet 1'!$X$4:$X$27</c:f>
              <c:numCache>
                <c:formatCode>0.00</c:formatCode>
                <c:ptCount val="24"/>
                <c:pt idx="1">
                  <c:v>0.41333333333333333</c:v>
                </c:pt>
                <c:pt idx="2">
                  <c:v>0.42500000000000004</c:v>
                </c:pt>
                <c:pt idx="3">
                  <c:v>0.55000000000000004</c:v>
                </c:pt>
                <c:pt idx="4">
                  <c:v>0.52500000000000002</c:v>
                </c:pt>
                <c:pt idx="5">
                  <c:v>0.52500000000000002</c:v>
                </c:pt>
                <c:pt idx="6">
                  <c:v>0.40500000000000003</c:v>
                </c:pt>
                <c:pt idx="7">
                  <c:v>0.35499999999999998</c:v>
                </c:pt>
                <c:pt idx="8">
                  <c:v>0.75</c:v>
                </c:pt>
                <c:pt idx="9">
                  <c:v>0.3833333333333333</c:v>
                </c:pt>
                <c:pt idx="10">
                  <c:v>0.42000000000000004</c:v>
                </c:pt>
                <c:pt idx="11">
                  <c:v>0.52</c:v>
                </c:pt>
                <c:pt idx="12">
                  <c:v>0.55000000000000004</c:v>
                </c:pt>
                <c:pt idx="13">
                  <c:v>0.39999999999999997</c:v>
                </c:pt>
                <c:pt idx="14">
                  <c:v>0.41500000000000004</c:v>
                </c:pt>
                <c:pt idx="15">
                  <c:v>0.72499999999999998</c:v>
                </c:pt>
                <c:pt idx="16">
                  <c:v>0.43</c:v>
                </c:pt>
                <c:pt idx="17">
                  <c:v>0.38666666666666671</c:v>
                </c:pt>
                <c:pt idx="18">
                  <c:v>0.41</c:v>
                </c:pt>
                <c:pt idx="19">
                  <c:v>0.39333333333333331</c:v>
                </c:pt>
                <c:pt idx="20">
                  <c:v>0.44</c:v>
                </c:pt>
                <c:pt idx="21">
                  <c:v>0.45666666666666672</c:v>
                </c:pt>
                <c:pt idx="22">
                  <c:v>0.37666666666666665</c:v>
                </c:pt>
                <c:pt idx="23">
                  <c:v>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82-6340-A9D7-2927CFDB6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484927"/>
        <c:axId val="974379647"/>
      </c:scatterChart>
      <c:valAx>
        <c:axId val="983484927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379647"/>
        <c:crosses val="autoZero"/>
        <c:crossBetween val="midCat"/>
      </c:valAx>
      <c:valAx>
        <c:axId val="974379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3484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14977</xdr:colOff>
      <xdr:row>33</xdr:row>
      <xdr:rowOff>16540</xdr:rowOff>
    </xdr:from>
    <xdr:to>
      <xdr:col>3</xdr:col>
      <xdr:colOff>662213</xdr:colOff>
      <xdr:row>44</xdr:row>
      <xdr:rowOff>160670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86F4352-AF4F-5487-ACB1-0E2D4D42E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118350</xdr:colOff>
      <xdr:row>32</xdr:row>
      <xdr:rowOff>223285</xdr:rowOff>
    </xdr:from>
    <xdr:to>
      <xdr:col>22</xdr:col>
      <xdr:colOff>384586</xdr:colOff>
      <xdr:row>44</xdr:row>
      <xdr:rowOff>131135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53484B4-FABD-3747-AA7A-4B383A5793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76579</xdr:colOff>
      <xdr:row>32</xdr:row>
      <xdr:rowOff>234255</xdr:rowOff>
    </xdr:from>
    <xdr:to>
      <xdr:col>16</xdr:col>
      <xdr:colOff>814529</xdr:colOff>
      <xdr:row>44</xdr:row>
      <xdr:rowOff>142529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AFE1B67-89F5-7C20-6992-5770FFCB67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136915</xdr:colOff>
      <xdr:row>33</xdr:row>
      <xdr:rowOff>5570</xdr:rowOff>
    </xdr:from>
    <xdr:to>
      <xdr:col>10</xdr:col>
      <xdr:colOff>820437</xdr:colOff>
      <xdr:row>44</xdr:row>
      <xdr:rowOff>149279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72488A4-5F73-1AA5-0040-3036FD21DB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680358</xdr:colOff>
      <xdr:row>32</xdr:row>
      <xdr:rowOff>215901</xdr:rowOff>
    </xdr:from>
    <xdr:to>
      <xdr:col>27</xdr:col>
      <xdr:colOff>807358</xdr:colOff>
      <xdr:row>44</xdr:row>
      <xdr:rowOff>128815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F0F3-9291-7B85-7447-962A5C501B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723E3-3C5C-C34B-8D10-82F2567E4937}">
  <sheetPr>
    <pageSetUpPr fitToPage="1"/>
  </sheetPr>
  <dimension ref="A1:AA45"/>
  <sheetViews>
    <sheetView tabSelected="1" zoomScale="125" zoomScaleNormal="70" workbookViewId="0">
      <pane xSplit="1" topLeftCell="B1" activePane="topRight" state="frozen"/>
      <selection pane="topRight" activeCell="B3" sqref="B3"/>
    </sheetView>
  </sheetViews>
  <sheetFormatPr baseColWidth="10" defaultColWidth="10.83203125" defaultRowHeight="19" x14ac:dyDescent="0.3"/>
  <cols>
    <col min="1" max="1" width="9.33203125" style="1" customWidth="1"/>
    <col min="2" max="2" width="43.33203125" style="1" customWidth="1"/>
    <col min="3" max="3" width="8.33203125" style="1" customWidth="1"/>
    <col min="4" max="5" width="8.83203125" style="1" customWidth="1"/>
    <col min="6" max="6" width="7.6640625" style="1" customWidth="1"/>
    <col min="7" max="8" width="9.1640625" style="1" customWidth="1"/>
    <col min="9" max="9" width="8" style="1" customWidth="1"/>
    <col min="10" max="10" width="8.1640625" style="1" customWidth="1"/>
    <col min="11" max="11" width="12.1640625" style="1" customWidth="1"/>
    <col min="12" max="12" width="7" style="1" customWidth="1"/>
    <col min="13" max="13" width="8.5" style="1" customWidth="1"/>
    <col min="14" max="14" width="13.5" style="1" customWidth="1"/>
    <col min="15" max="15" width="14.5" style="1" customWidth="1"/>
    <col min="16" max="16" width="6.83203125" style="1" customWidth="1"/>
    <col min="17" max="18" width="10.6640625" style="1" customWidth="1"/>
    <col min="19" max="19" width="8" style="1" customWidth="1"/>
    <col min="20" max="20" width="11.33203125" style="1" customWidth="1"/>
    <col min="21" max="21" width="13.5" style="1" customWidth="1"/>
    <col min="22" max="22" width="10" style="1" customWidth="1"/>
    <col min="23" max="23" width="11.5" style="1" customWidth="1"/>
    <col min="24" max="24" width="14.33203125" style="1" customWidth="1"/>
    <col min="25" max="25" width="11" style="1" customWidth="1"/>
    <col min="26" max="26" width="10.6640625" style="1" customWidth="1"/>
    <col min="27" max="16384" width="10.83203125" style="1"/>
  </cols>
  <sheetData>
    <row r="1" spans="1:26" ht="55" customHeight="1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15"/>
    </row>
    <row r="3" spans="1:26" ht="19" customHeight="1" x14ac:dyDescent="0.3">
      <c r="A3" s="2"/>
      <c r="B3" s="2"/>
      <c r="C3" s="43" t="s">
        <v>1</v>
      </c>
      <c r="D3" s="44"/>
      <c r="E3" s="45"/>
      <c r="F3" s="37" t="s">
        <v>2</v>
      </c>
      <c r="G3" s="38"/>
      <c r="H3" s="39"/>
      <c r="I3" s="34" t="s">
        <v>3</v>
      </c>
      <c r="J3" s="36"/>
      <c r="K3" s="4" t="s">
        <v>4</v>
      </c>
      <c r="L3" s="46" t="s">
        <v>5</v>
      </c>
      <c r="M3" s="46"/>
      <c r="N3" s="47" t="s">
        <v>6</v>
      </c>
      <c r="O3" s="47"/>
      <c r="P3" s="37" t="s">
        <v>7</v>
      </c>
      <c r="Q3" s="38"/>
      <c r="R3" s="39"/>
      <c r="S3" s="34" t="s">
        <v>8</v>
      </c>
      <c r="T3" s="35"/>
      <c r="U3" s="36"/>
      <c r="V3" s="33" t="s">
        <v>46</v>
      </c>
      <c r="W3" s="40" t="s">
        <v>45</v>
      </c>
      <c r="X3" s="40" t="s">
        <v>47</v>
      </c>
      <c r="Y3" s="33" t="s">
        <v>40</v>
      </c>
      <c r="Z3" s="33"/>
    </row>
    <row r="4" spans="1:26" ht="60" x14ac:dyDescent="0.3">
      <c r="A4" s="2" t="s">
        <v>9</v>
      </c>
      <c r="B4" s="3" t="s">
        <v>10</v>
      </c>
      <c r="C4" s="4" t="s">
        <v>11</v>
      </c>
      <c r="D4" s="4" t="s">
        <v>15</v>
      </c>
      <c r="E4" s="28" t="s">
        <v>44</v>
      </c>
      <c r="F4" s="18" t="s">
        <v>12</v>
      </c>
      <c r="G4" s="18" t="s">
        <v>13</v>
      </c>
      <c r="H4" s="27" t="s">
        <v>44</v>
      </c>
      <c r="I4" s="4" t="s">
        <v>12</v>
      </c>
      <c r="J4" s="4" t="s">
        <v>15</v>
      </c>
      <c r="K4" s="24" t="s">
        <v>14</v>
      </c>
      <c r="L4" s="18" t="s">
        <v>11</v>
      </c>
      <c r="M4" s="18" t="s">
        <v>15</v>
      </c>
      <c r="N4" s="24" t="s">
        <v>16</v>
      </c>
      <c r="O4" s="24" t="s">
        <v>17</v>
      </c>
      <c r="P4" s="18" t="s">
        <v>12</v>
      </c>
      <c r="Q4" s="18" t="s">
        <v>13</v>
      </c>
      <c r="R4" s="27" t="s">
        <v>44</v>
      </c>
      <c r="S4" s="4" t="s">
        <v>12</v>
      </c>
      <c r="T4" s="4" t="s">
        <v>13</v>
      </c>
      <c r="U4" s="28" t="s">
        <v>44</v>
      </c>
      <c r="V4" s="33"/>
      <c r="W4" s="41"/>
      <c r="X4" s="41"/>
      <c r="Y4" s="33"/>
      <c r="Z4" s="33"/>
    </row>
    <row r="5" spans="1:26" x14ac:dyDescent="0.3">
      <c r="A5" s="6" t="s">
        <v>18</v>
      </c>
      <c r="B5" s="6" t="s">
        <v>19</v>
      </c>
      <c r="C5" s="19">
        <v>0.28000000000000003</v>
      </c>
      <c r="D5" s="19">
        <v>67.2</v>
      </c>
      <c r="E5" s="19">
        <v>0.47</v>
      </c>
      <c r="F5" s="20">
        <v>0.37</v>
      </c>
      <c r="G5" s="20">
        <v>0.41</v>
      </c>
      <c r="H5" s="20">
        <v>0.49</v>
      </c>
      <c r="I5" s="19">
        <v>0.254</v>
      </c>
      <c r="J5" s="19">
        <v>53.19</v>
      </c>
      <c r="K5" s="19">
        <v>0.39</v>
      </c>
      <c r="L5" s="20">
        <v>0.192</v>
      </c>
      <c r="M5" s="20">
        <v>45.853000000000002</v>
      </c>
      <c r="N5" s="19">
        <v>0.23</v>
      </c>
      <c r="O5" s="19">
        <v>7.5999999999999998E-2</v>
      </c>
      <c r="P5" s="20">
        <v>0.28000000000000003</v>
      </c>
      <c r="Q5" s="21">
        <v>0.85</v>
      </c>
      <c r="R5" s="20">
        <v>0.28000000000000003</v>
      </c>
      <c r="S5" s="22"/>
      <c r="T5" s="22"/>
      <c r="U5" s="22"/>
      <c r="V5" s="30">
        <f t="shared" ref="V5:V27" si="0">AVERAGE(D5,J5,M5)</f>
        <v>55.414333333333332</v>
      </c>
      <c r="W5" s="25">
        <f>AVERAGE(C5,G5,I5,K5,L5,Q5)</f>
        <v>0.39599999999999996</v>
      </c>
      <c r="X5" s="30">
        <f t="shared" ref="X5:X27" si="1">AVERAGE(E5,H5,R5,U5)</f>
        <v>0.41333333333333333</v>
      </c>
      <c r="Y5" s="8">
        <v>0.85</v>
      </c>
      <c r="Z5" s="19"/>
    </row>
    <row r="6" spans="1:26" x14ac:dyDescent="0.3">
      <c r="A6" s="6" t="s">
        <v>20</v>
      </c>
      <c r="B6" s="6" t="s">
        <v>19</v>
      </c>
      <c r="C6" s="19">
        <v>0.47</v>
      </c>
      <c r="D6" s="19">
        <v>66.5</v>
      </c>
      <c r="E6" s="19">
        <v>0.54</v>
      </c>
      <c r="F6" s="23"/>
      <c r="G6" s="20"/>
      <c r="H6" s="20"/>
      <c r="I6" s="19">
        <v>0.64</v>
      </c>
      <c r="J6" s="19">
        <v>79.489999999999995</v>
      </c>
      <c r="K6" s="19">
        <v>0.62</v>
      </c>
      <c r="L6" s="20">
        <v>0.43099999999999999</v>
      </c>
      <c r="M6" s="20">
        <v>60.408999999999999</v>
      </c>
      <c r="N6" s="19">
        <v>0.26</v>
      </c>
      <c r="O6" s="19">
        <v>0.998</v>
      </c>
      <c r="P6" s="23"/>
      <c r="Q6" s="20"/>
      <c r="R6" s="20"/>
      <c r="S6" s="19">
        <v>0.66</v>
      </c>
      <c r="T6" s="21">
        <v>0.85</v>
      </c>
      <c r="U6" s="19">
        <v>0.31</v>
      </c>
      <c r="V6" s="30">
        <f t="shared" si="0"/>
        <v>68.799666666666667</v>
      </c>
      <c r="W6" s="25">
        <f t="shared" ref="W6:W27" si="2">AVERAGE(C6,G6,I6,K6,L6,Q6)</f>
        <v>0.54025000000000001</v>
      </c>
      <c r="X6" s="30">
        <f t="shared" si="1"/>
        <v>0.42500000000000004</v>
      </c>
      <c r="Y6" s="7">
        <v>0.85</v>
      </c>
      <c r="Z6" s="19"/>
    </row>
    <row r="7" spans="1:26" x14ac:dyDescent="0.3">
      <c r="A7" s="6" t="s">
        <v>21</v>
      </c>
      <c r="B7" s="6" t="s">
        <v>19</v>
      </c>
      <c r="C7" s="19">
        <v>0.26</v>
      </c>
      <c r="D7" s="19">
        <v>67.900000000000006</v>
      </c>
      <c r="E7" s="19">
        <v>0.59</v>
      </c>
      <c r="F7" s="20">
        <v>0.27</v>
      </c>
      <c r="G7" s="20">
        <v>0.64</v>
      </c>
      <c r="H7" s="20">
        <v>0.51</v>
      </c>
      <c r="I7" s="19">
        <v>0.40600000000000003</v>
      </c>
      <c r="J7" s="19">
        <v>75.59</v>
      </c>
      <c r="K7" s="21">
        <v>0.79</v>
      </c>
      <c r="L7" s="20">
        <v>0.23799999999999999</v>
      </c>
      <c r="M7" s="20">
        <v>74.744</v>
      </c>
      <c r="N7" s="22"/>
      <c r="O7" s="22"/>
      <c r="P7" s="23"/>
      <c r="Q7" s="20"/>
      <c r="R7" s="20"/>
      <c r="S7" s="22"/>
      <c r="T7" s="32"/>
      <c r="U7" s="22"/>
      <c r="V7" s="30">
        <f t="shared" si="0"/>
        <v>72.744666666666674</v>
      </c>
      <c r="W7" s="25">
        <f t="shared" si="2"/>
        <v>0.46679999999999999</v>
      </c>
      <c r="X7" s="30">
        <f t="shared" si="1"/>
        <v>0.55000000000000004</v>
      </c>
      <c r="Y7" s="5">
        <v>0.64</v>
      </c>
      <c r="Z7" s="19"/>
    </row>
    <row r="8" spans="1:26" x14ac:dyDescent="0.3">
      <c r="A8" s="6" t="s">
        <v>22</v>
      </c>
      <c r="B8" s="6" t="s">
        <v>19</v>
      </c>
      <c r="C8" s="19">
        <v>0.88</v>
      </c>
      <c r="D8" s="19">
        <v>89.41</v>
      </c>
      <c r="E8" s="19">
        <v>0.54</v>
      </c>
      <c r="F8" s="20">
        <v>0.85</v>
      </c>
      <c r="G8" s="20">
        <v>0.78</v>
      </c>
      <c r="H8" s="20">
        <v>0.51</v>
      </c>
      <c r="I8" s="21">
        <v>0.90700000000000003</v>
      </c>
      <c r="J8" s="19">
        <v>82.15</v>
      </c>
      <c r="K8" s="19">
        <v>0.73</v>
      </c>
      <c r="L8" s="20">
        <v>0.85699999999999998</v>
      </c>
      <c r="M8" s="20">
        <v>80.823999999999998</v>
      </c>
      <c r="N8" s="19">
        <v>0.95</v>
      </c>
      <c r="O8" s="19">
        <v>0.995</v>
      </c>
      <c r="P8" s="23"/>
      <c r="Q8" s="20"/>
      <c r="R8" s="20"/>
      <c r="S8" s="22"/>
      <c r="T8" s="22"/>
      <c r="U8" s="22"/>
      <c r="V8" s="30">
        <f t="shared" si="0"/>
        <v>84.128</v>
      </c>
      <c r="W8" s="25">
        <f t="shared" si="2"/>
        <v>0.83079999999999998</v>
      </c>
      <c r="X8" s="30">
        <f t="shared" si="1"/>
        <v>0.52500000000000002</v>
      </c>
      <c r="Y8" s="5">
        <v>0.78</v>
      </c>
      <c r="Z8" s="19"/>
    </row>
    <row r="9" spans="1:26" x14ac:dyDescent="0.3">
      <c r="A9" s="6" t="s">
        <v>23</v>
      </c>
      <c r="B9" s="6" t="s">
        <v>19</v>
      </c>
      <c r="C9" s="19">
        <v>0.65</v>
      </c>
      <c r="D9" s="19">
        <v>88.01</v>
      </c>
      <c r="E9" s="19">
        <v>0.62</v>
      </c>
      <c r="F9" s="23"/>
      <c r="G9" s="20"/>
      <c r="H9" s="20"/>
      <c r="I9" s="19">
        <v>0.745</v>
      </c>
      <c r="J9" s="19">
        <v>78.62</v>
      </c>
      <c r="K9" s="19">
        <v>0.77</v>
      </c>
      <c r="L9" s="20">
        <v>0.64500000000000002</v>
      </c>
      <c r="M9" s="20">
        <v>65.364000000000004</v>
      </c>
      <c r="N9" s="19">
        <v>0.61</v>
      </c>
      <c r="O9" s="19">
        <v>1</v>
      </c>
      <c r="P9" s="23"/>
      <c r="Q9" s="20"/>
      <c r="R9" s="20"/>
      <c r="S9" s="19">
        <v>0.26</v>
      </c>
      <c r="T9" s="21">
        <v>0.86</v>
      </c>
      <c r="U9" s="19">
        <v>0.43</v>
      </c>
      <c r="V9" s="30">
        <f t="shared" si="0"/>
        <v>77.331333333333333</v>
      </c>
      <c r="W9" s="25">
        <f t="shared" si="2"/>
        <v>0.70250000000000001</v>
      </c>
      <c r="X9" s="30">
        <f t="shared" si="1"/>
        <v>0.52500000000000002</v>
      </c>
      <c r="Y9" s="7">
        <v>0.86</v>
      </c>
      <c r="Z9" s="19"/>
    </row>
    <row r="10" spans="1:26" x14ac:dyDescent="0.3">
      <c r="A10" s="6" t="s">
        <v>24</v>
      </c>
      <c r="B10" s="6" t="s">
        <v>19</v>
      </c>
      <c r="C10" s="19">
        <v>0.34</v>
      </c>
      <c r="D10" s="19">
        <v>64.13</v>
      </c>
      <c r="E10" s="19">
        <v>0.41</v>
      </c>
      <c r="F10" s="20">
        <v>0.39</v>
      </c>
      <c r="G10" s="21">
        <v>0.51</v>
      </c>
      <c r="H10" s="20">
        <v>0.4</v>
      </c>
      <c r="I10" s="19">
        <v>0.29599999999999999</v>
      </c>
      <c r="J10" s="19">
        <v>62.44</v>
      </c>
      <c r="K10" s="19">
        <v>0.49</v>
      </c>
      <c r="L10" s="20">
        <v>0.20100000000000001</v>
      </c>
      <c r="M10" s="20">
        <v>42.331000000000003</v>
      </c>
      <c r="N10" s="19">
        <v>0.36</v>
      </c>
      <c r="O10" s="19">
        <v>0.56699999999999995</v>
      </c>
      <c r="P10" s="23"/>
      <c r="Q10" s="20"/>
      <c r="R10" s="20"/>
      <c r="S10" s="22"/>
      <c r="T10" s="22"/>
      <c r="U10" s="22"/>
      <c r="V10" s="30">
        <f t="shared" si="0"/>
        <v>56.300333333333334</v>
      </c>
      <c r="W10" s="25">
        <f t="shared" si="2"/>
        <v>0.36740000000000006</v>
      </c>
      <c r="X10" s="30">
        <f t="shared" si="1"/>
        <v>0.40500000000000003</v>
      </c>
      <c r="Y10" s="7">
        <v>0.51</v>
      </c>
      <c r="Z10" s="19"/>
    </row>
    <row r="11" spans="1:26" x14ac:dyDescent="0.3">
      <c r="A11" s="6" t="s">
        <v>25</v>
      </c>
      <c r="B11" s="6" t="s">
        <v>19</v>
      </c>
      <c r="C11" s="21">
        <v>0.53</v>
      </c>
      <c r="D11" s="19">
        <v>48.05</v>
      </c>
      <c r="E11" s="19">
        <v>0.4</v>
      </c>
      <c r="F11" s="20">
        <v>0.62</v>
      </c>
      <c r="G11" s="20">
        <v>0.46</v>
      </c>
      <c r="H11" s="20">
        <v>0.31</v>
      </c>
      <c r="I11" s="19">
        <v>0.52500000000000002</v>
      </c>
      <c r="J11" s="19">
        <v>62.31</v>
      </c>
      <c r="K11" s="19">
        <v>0.52</v>
      </c>
      <c r="L11" s="20">
        <v>0.439</v>
      </c>
      <c r="M11" s="20">
        <v>49.304000000000002</v>
      </c>
      <c r="N11" s="19">
        <v>0.23</v>
      </c>
      <c r="O11" s="19">
        <v>6.7000000000000004E-2</v>
      </c>
      <c r="P11" s="23"/>
      <c r="Q11" s="20"/>
      <c r="R11" s="20"/>
      <c r="S11" s="22"/>
      <c r="T11" s="22"/>
      <c r="U11" s="22"/>
      <c r="V11" s="30">
        <f t="shared" si="0"/>
        <v>53.221333333333327</v>
      </c>
      <c r="W11" s="25">
        <f t="shared" si="2"/>
        <v>0.49480000000000002</v>
      </c>
      <c r="X11" s="30">
        <f t="shared" si="1"/>
        <v>0.35499999999999998</v>
      </c>
      <c r="Y11" s="5">
        <v>0.46</v>
      </c>
      <c r="Z11" s="19"/>
    </row>
    <row r="12" spans="1:26" x14ac:dyDescent="0.3">
      <c r="A12" s="6" t="s">
        <v>26</v>
      </c>
      <c r="B12" s="6" t="s">
        <v>19</v>
      </c>
      <c r="C12" s="19">
        <v>0.9</v>
      </c>
      <c r="D12" s="19">
        <v>91.68</v>
      </c>
      <c r="E12" s="19">
        <v>0.83</v>
      </c>
      <c r="F12" s="20">
        <v>0.7</v>
      </c>
      <c r="G12" s="21">
        <v>0.98</v>
      </c>
      <c r="H12" s="20">
        <v>0.67</v>
      </c>
      <c r="I12" s="19">
        <v>0.92400000000000004</v>
      </c>
      <c r="J12" s="19">
        <v>82.69</v>
      </c>
      <c r="K12" s="19">
        <v>0.84</v>
      </c>
      <c r="L12" s="20">
        <v>0.81499999999999995</v>
      </c>
      <c r="M12" s="20">
        <v>75.043999999999997</v>
      </c>
      <c r="N12" s="19">
        <v>0.99</v>
      </c>
      <c r="O12" s="19">
        <v>1</v>
      </c>
      <c r="P12" s="23"/>
      <c r="Q12" s="20"/>
      <c r="R12" s="20"/>
      <c r="S12" s="22"/>
      <c r="T12" s="22"/>
      <c r="U12" s="22"/>
      <c r="V12" s="30">
        <f t="shared" si="0"/>
        <v>83.137999999999991</v>
      </c>
      <c r="W12" s="25">
        <f t="shared" si="2"/>
        <v>0.89179999999999993</v>
      </c>
      <c r="X12" s="30">
        <f t="shared" si="1"/>
        <v>0.75</v>
      </c>
      <c r="Y12" s="7">
        <v>0.98</v>
      </c>
      <c r="Z12" s="19"/>
    </row>
    <row r="13" spans="1:26" x14ac:dyDescent="0.3">
      <c r="A13" s="9" t="s">
        <v>18</v>
      </c>
      <c r="B13" s="9" t="s">
        <v>27</v>
      </c>
      <c r="C13" s="19">
        <v>0.38</v>
      </c>
      <c r="D13" s="19">
        <v>64.739999999999995</v>
      </c>
      <c r="E13" s="19">
        <v>0.5</v>
      </c>
      <c r="F13" s="20">
        <v>0.4</v>
      </c>
      <c r="G13" s="20">
        <v>0.42</v>
      </c>
      <c r="H13" s="20">
        <v>0.36</v>
      </c>
      <c r="I13" s="19">
        <v>0.252</v>
      </c>
      <c r="J13" s="19">
        <v>64.040000000000006</v>
      </c>
      <c r="K13" s="19">
        <v>0.36</v>
      </c>
      <c r="L13" s="20">
        <v>0.16700000000000001</v>
      </c>
      <c r="M13" s="20">
        <v>39.92</v>
      </c>
      <c r="N13" s="19">
        <v>0.24</v>
      </c>
      <c r="O13" s="19">
        <v>0.23100000000000001</v>
      </c>
      <c r="P13" s="20">
        <v>0.28000000000000003</v>
      </c>
      <c r="Q13" s="21">
        <v>0.83</v>
      </c>
      <c r="R13" s="20">
        <v>0.28999999999999998</v>
      </c>
      <c r="S13" s="22"/>
      <c r="T13" s="22"/>
      <c r="U13" s="22"/>
      <c r="V13" s="30">
        <f t="shared" si="0"/>
        <v>56.233333333333327</v>
      </c>
      <c r="W13" s="25">
        <f t="shared" si="2"/>
        <v>0.40149999999999997</v>
      </c>
      <c r="X13" s="30">
        <f t="shared" si="1"/>
        <v>0.3833333333333333</v>
      </c>
      <c r="Y13" s="7">
        <v>0.83</v>
      </c>
      <c r="Z13" s="19"/>
    </row>
    <row r="14" spans="1:26" x14ac:dyDescent="0.3">
      <c r="A14" s="9" t="s">
        <v>20</v>
      </c>
      <c r="B14" s="9" t="s">
        <v>27</v>
      </c>
      <c r="C14" s="19">
        <v>0.6</v>
      </c>
      <c r="D14" s="19">
        <v>76.66</v>
      </c>
      <c r="E14" s="19">
        <v>0.53</v>
      </c>
      <c r="F14" s="23"/>
      <c r="G14" s="20"/>
      <c r="H14" s="20"/>
      <c r="I14" s="19">
        <v>0.59599999999999997</v>
      </c>
      <c r="J14" s="19">
        <v>79.47</v>
      </c>
      <c r="K14" s="19">
        <v>0.62</v>
      </c>
      <c r="L14" s="20">
        <v>0.42399999999999999</v>
      </c>
      <c r="M14" s="20">
        <v>59.176000000000002</v>
      </c>
      <c r="N14" s="19">
        <v>0.26</v>
      </c>
      <c r="O14" s="19">
        <v>0.998</v>
      </c>
      <c r="P14" s="23"/>
      <c r="Q14" s="23"/>
      <c r="R14" s="23"/>
      <c r="S14" s="19">
        <v>0.48</v>
      </c>
      <c r="T14" s="21">
        <v>0.87</v>
      </c>
      <c r="U14" s="19">
        <v>0.31</v>
      </c>
      <c r="V14" s="30">
        <f t="shared" si="0"/>
        <v>71.768666666666661</v>
      </c>
      <c r="W14" s="25">
        <f t="shared" si="2"/>
        <v>0.55999999999999994</v>
      </c>
      <c r="X14" s="30">
        <f t="shared" si="1"/>
        <v>0.42000000000000004</v>
      </c>
      <c r="Y14" s="8">
        <v>0.87</v>
      </c>
      <c r="Z14" s="19"/>
    </row>
    <row r="15" spans="1:26" x14ac:dyDescent="0.3">
      <c r="A15" s="9" t="s">
        <v>22</v>
      </c>
      <c r="B15" s="9" t="s">
        <v>27</v>
      </c>
      <c r="C15" s="19">
        <v>0.88</v>
      </c>
      <c r="D15" s="19">
        <v>90</v>
      </c>
      <c r="E15" s="19">
        <v>0.54</v>
      </c>
      <c r="F15" s="20">
        <v>0.88</v>
      </c>
      <c r="G15" s="20">
        <v>0.78</v>
      </c>
      <c r="H15" s="20">
        <v>0.5</v>
      </c>
      <c r="I15" s="21">
        <v>0.89200000000000002</v>
      </c>
      <c r="J15" s="19">
        <v>80.67</v>
      </c>
      <c r="K15" s="19">
        <v>0.74</v>
      </c>
      <c r="L15" s="20">
        <v>0.84299999999999997</v>
      </c>
      <c r="M15" s="20">
        <v>79.075000000000003</v>
      </c>
      <c r="N15" s="19">
        <v>0.94</v>
      </c>
      <c r="O15" s="19">
        <v>0.997</v>
      </c>
      <c r="P15" s="23"/>
      <c r="Q15" s="23"/>
      <c r="R15" s="23"/>
      <c r="S15" s="22"/>
      <c r="T15" s="22"/>
      <c r="U15" s="22"/>
      <c r="V15" s="30">
        <f t="shared" si="0"/>
        <v>83.248333333333335</v>
      </c>
      <c r="W15" s="25">
        <f t="shared" si="2"/>
        <v>0.82699999999999996</v>
      </c>
      <c r="X15" s="30">
        <f t="shared" si="1"/>
        <v>0.52</v>
      </c>
      <c r="Y15" s="5">
        <v>0.78</v>
      </c>
      <c r="Z15" s="19"/>
    </row>
    <row r="16" spans="1:26" x14ac:dyDescent="0.3">
      <c r="A16" s="9" t="s">
        <v>23</v>
      </c>
      <c r="B16" s="9" t="s">
        <v>27</v>
      </c>
      <c r="C16" s="19">
        <v>0.65</v>
      </c>
      <c r="D16" s="19">
        <v>87.55</v>
      </c>
      <c r="E16" s="19">
        <v>0.64</v>
      </c>
      <c r="F16" s="23"/>
      <c r="G16" s="20"/>
      <c r="H16" s="20"/>
      <c r="I16" s="19">
        <v>0.77300000000000002</v>
      </c>
      <c r="J16" s="19">
        <v>78.849999999999994</v>
      </c>
      <c r="K16" s="19">
        <v>0.78</v>
      </c>
      <c r="L16" s="20">
        <v>0.64700000000000002</v>
      </c>
      <c r="M16" s="20">
        <v>66.355000000000004</v>
      </c>
      <c r="N16" s="19">
        <v>0.62</v>
      </c>
      <c r="O16" s="19">
        <v>1</v>
      </c>
      <c r="P16" s="23"/>
      <c r="Q16" s="23"/>
      <c r="R16" s="23"/>
      <c r="S16" s="19">
        <v>0.56599999999999995</v>
      </c>
      <c r="T16" s="21">
        <v>0.87</v>
      </c>
      <c r="U16" s="19">
        <v>0.46</v>
      </c>
      <c r="V16" s="30">
        <f t="shared" si="0"/>
        <v>77.584999999999994</v>
      </c>
      <c r="W16" s="25">
        <f t="shared" si="2"/>
        <v>0.71250000000000013</v>
      </c>
      <c r="X16" s="30">
        <f t="shared" si="1"/>
        <v>0.55000000000000004</v>
      </c>
      <c r="Y16" s="8">
        <v>0.87</v>
      </c>
      <c r="Z16" s="19"/>
    </row>
    <row r="17" spans="1:27" x14ac:dyDescent="0.3">
      <c r="A17" s="9" t="s">
        <v>24</v>
      </c>
      <c r="B17" s="9" t="s">
        <v>27</v>
      </c>
      <c r="C17" s="19">
        <v>0.35</v>
      </c>
      <c r="D17" s="19">
        <v>62.74</v>
      </c>
      <c r="E17" s="19">
        <v>0.42</v>
      </c>
      <c r="F17" s="20">
        <v>0.43</v>
      </c>
      <c r="G17" s="20">
        <v>0.44</v>
      </c>
      <c r="H17" s="20">
        <v>0.47</v>
      </c>
      <c r="I17" s="19">
        <v>0.3</v>
      </c>
      <c r="J17" s="19">
        <v>62.69</v>
      </c>
      <c r="K17" s="21">
        <v>0.48</v>
      </c>
      <c r="L17" s="20">
        <v>0.2</v>
      </c>
      <c r="M17" s="20">
        <v>40.747</v>
      </c>
      <c r="N17" s="19">
        <v>0.31</v>
      </c>
      <c r="O17" s="19">
        <v>0.72</v>
      </c>
      <c r="P17" s="20">
        <v>0.28000000000000003</v>
      </c>
      <c r="Q17" s="20">
        <v>0.45</v>
      </c>
      <c r="R17" s="20">
        <v>0.31</v>
      </c>
      <c r="S17" s="22"/>
      <c r="T17" s="22"/>
      <c r="U17" s="22"/>
      <c r="V17" s="30">
        <f t="shared" si="0"/>
        <v>55.39233333333334</v>
      </c>
      <c r="W17" s="25">
        <f t="shared" si="2"/>
        <v>0.37000000000000005</v>
      </c>
      <c r="X17" s="30">
        <f t="shared" si="1"/>
        <v>0.39999999999999997</v>
      </c>
      <c r="Y17" s="5">
        <v>0.45</v>
      </c>
      <c r="Z17" s="19"/>
    </row>
    <row r="18" spans="1:27" x14ac:dyDescent="0.3">
      <c r="A18" s="9" t="s">
        <v>25</v>
      </c>
      <c r="B18" s="9" t="s">
        <v>27</v>
      </c>
      <c r="C18" s="21">
        <v>0.54</v>
      </c>
      <c r="D18" s="19">
        <v>50.16</v>
      </c>
      <c r="E18" s="19">
        <v>0.39</v>
      </c>
      <c r="F18" s="20">
        <v>0.66</v>
      </c>
      <c r="G18" s="20">
        <v>0.44</v>
      </c>
      <c r="H18" s="20">
        <v>0.44</v>
      </c>
      <c r="I18" s="19">
        <v>0.48899999999999999</v>
      </c>
      <c r="J18" s="19">
        <v>62.54</v>
      </c>
      <c r="K18" s="19">
        <v>0.5</v>
      </c>
      <c r="L18" s="20">
        <v>0.41199999999999998</v>
      </c>
      <c r="M18" s="20">
        <v>48.838999999999999</v>
      </c>
      <c r="N18" s="19">
        <v>0.4</v>
      </c>
      <c r="O18" s="19">
        <v>7.4999999999999997E-2</v>
      </c>
      <c r="P18" s="23"/>
      <c r="Q18" s="23"/>
      <c r="R18" s="23"/>
      <c r="S18" s="22"/>
      <c r="T18" s="22"/>
      <c r="U18" s="22"/>
      <c r="V18" s="30">
        <f t="shared" si="0"/>
        <v>53.846333333333327</v>
      </c>
      <c r="W18" s="25">
        <f t="shared" si="2"/>
        <v>0.47619999999999996</v>
      </c>
      <c r="X18" s="30">
        <f t="shared" si="1"/>
        <v>0.41500000000000004</v>
      </c>
      <c r="Y18" s="5">
        <v>0.44</v>
      </c>
      <c r="Z18" s="19"/>
    </row>
    <row r="19" spans="1:27" x14ac:dyDescent="0.3">
      <c r="A19" s="9" t="s">
        <v>26</v>
      </c>
      <c r="B19" s="9" t="s">
        <v>27</v>
      </c>
      <c r="C19" s="19">
        <v>0.8</v>
      </c>
      <c r="D19" s="19">
        <v>78.78</v>
      </c>
      <c r="E19" s="19">
        <v>0.7</v>
      </c>
      <c r="F19" s="20">
        <v>0.78</v>
      </c>
      <c r="G19" s="21">
        <v>0.98</v>
      </c>
      <c r="H19" s="20">
        <v>0.75</v>
      </c>
      <c r="I19" s="19">
        <v>0.91300000000000003</v>
      </c>
      <c r="J19" s="19">
        <v>82.79</v>
      </c>
      <c r="K19" s="19">
        <v>0.84</v>
      </c>
      <c r="L19" s="20">
        <v>0.80400000000000005</v>
      </c>
      <c r="M19" s="20">
        <v>72.926000000000002</v>
      </c>
      <c r="N19" s="19">
        <v>0.99</v>
      </c>
      <c r="O19" s="19">
        <v>1</v>
      </c>
      <c r="P19" s="23"/>
      <c r="Q19" s="23"/>
      <c r="R19" s="23"/>
      <c r="S19" s="22"/>
      <c r="T19" s="22"/>
      <c r="U19" s="22"/>
      <c r="V19" s="30">
        <f t="shared" si="0"/>
        <v>78.165333333333322</v>
      </c>
      <c r="W19" s="25">
        <f t="shared" si="2"/>
        <v>0.86739999999999995</v>
      </c>
      <c r="X19" s="30">
        <f t="shared" si="1"/>
        <v>0.72499999999999998</v>
      </c>
      <c r="Y19" s="8">
        <v>0.98</v>
      </c>
      <c r="Z19" s="19"/>
    </row>
    <row r="20" spans="1:27" x14ac:dyDescent="0.3">
      <c r="A20" s="10" t="s">
        <v>28</v>
      </c>
      <c r="B20" s="10" t="s">
        <v>29</v>
      </c>
      <c r="C20" s="19">
        <v>0.26600000000000001</v>
      </c>
      <c r="D20" s="19">
        <v>49.35</v>
      </c>
      <c r="E20" s="19">
        <v>0.42</v>
      </c>
      <c r="F20" s="20">
        <v>0.3</v>
      </c>
      <c r="G20" s="21">
        <v>0.44</v>
      </c>
      <c r="H20" s="20">
        <v>0.51</v>
      </c>
      <c r="I20" s="19">
        <v>0.1</v>
      </c>
      <c r="J20" s="19">
        <v>51.59</v>
      </c>
      <c r="K20" s="19">
        <v>0.38</v>
      </c>
      <c r="L20" s="20">
        <v>0.158</v>
      </c>
      <c r="M20" s="20">
        <v>44.06</v>
      </c>
      <c r="N20" s="19">
        <v>0.24</v>
      </c>
      <c r="O20" s="19">
        <v>8.4000000000000005E-2</v>
      </c>
      <c r="P20" s="20">
        <v>0.22</v>
      </c>
      <c r="Q20" s="20">
        <v>0.4</v>
      </c>
      <c r="R20" s="20">
        <v>0.36</v>
      </c>
      <c r="S20" s="22"/>
      <c r="T20" s="22"/>
      <c r="U20" s="22"/>
      <c r="V20" s="30">
        <f t="shared" si="0"/>
        <v>48.333333333333336</v>
      </c>
      <c r="W20" s="25">
        <f t="shared" si="2"/>
        <v>0.29066666666666663</v>
      </c>
      <c r="X20" s="30">
        <f t="shared" si="1"/>
        <v>0.43</v>
      </c>
      <c r="Y20" s="5">
        <v>0.4</v>
      </c>
      <c r="Z20" s="19"/>
    </row>
    <row r="21" spans="1:27" x14ac:dyDescent="0.3">
      <c r="A21" s="10" t="s">
        <v>28</v>
      </c>
      <c r="B21" s="10" t="s">
        <v>30</v>
      </c>
      <c r="C21" s="19">
        <v>0.25900000000000001</v>
      </c>
      <c r="D21" s="19">
        <v>48.32</v>
      </c>
      <c r="E21" s="19">
        <v>0.42</v>
      </c>
      <c r="F21" s="20">
        <v>0.35</v>
      </c>
      <c r="G21" s="20">
        <v>0.4</v>
      </c>
      <c r="H21" s="20">
        <v>0.37</v>
      </c>
      <c r="I21" s="19">
        <v>0.14599999999999999</v>
      </c>
      <c r="J21" s="19">
        <v>56.94</v>
      </c>
      <c r="K21" s="19">
        <v>0.4</v>
      </c>
      <c r="L21" s="20">
        <v>0.17699999999999999</v>
      </c>
      <c r="M21" s="20">
        <v>44.414999999999999</v>
      </c>
      <c r="N21" s="19">
        <v>0.23</v>
      </c>
      <c r="O21" s="19">
        <v>0.26600000000000001</v>
      </c>
      <c r="P21" s="20">
        <v>0.25</v>
      </c>
      <c r="Q21" s="21">
        <v>0.43</v>
      </c>
      <c r="R21" s="20">
        <v>0.37</v>
      </c>
      <c r="S21" s="22"/>
      <c r="T21" s="22"/>
      <c r="U21" s="22"/>
      <c r="V21" s="30">
        <f t="shared" si="0"/>
        <v>49.891666666666659</v>
      </c>
      <c r="W21" s="25">
        <f t="shared" si="2"/>
        <v>0.30199999999999999</v>
      </c>
      <c r="X21" s="30">
        <f t="shared" si="1"/>
        <v>0.38666666666666671</v>
      </c>
      <c r="Y21" s="7">
        <v>0.43</v>
      </c>
      <c r="Z21" s="19"/>
    </row>
    <row r="22" spans="1:27" x14ac:dyDescent="0.3">
      <c r="A22" s="10" t="s">
        <v>28</v>
      </c>
      <c r="B22" s="10" t="s">
        <v>31</v>
      </c>
      <c r="C22" s="19">
        <v>0.27</v>
      </c>
      <c r="D22" s="19">
        <v>55.43</v>
      </c>
      <c r="E22" s="19">
        <v>0.44</v>
      </c>
      <c r="F22" s="20">
        <v>0.38</v>
      </c>
      <c r="G22" s="20">
        <v>0.44</v>
      </c>
      <c r="H22" s="20">
        <v>0.42</v>
      </c>
      <c r="I22" s="19">
        <v>0.157</v>
      </c>
      <c r="J22" s="19">
        <v>50.3</v>
      </c>
      <c r="K22" s="19">
        <v>0.4</v>
      </c>
      <c r="L22" s="20">
        <v>0.188</v>
      </c>
      <c r="M22" s="20">
        <v>42.226999999999997</v>
      </c>
      <c r="N22" s="19">
        <v>0.28999999999999998</v>
      </c>
      <c r="O22" s="19">
        <v>0.32600000000000001</v>
      </c>
      <c r="P22" s="20">
        <v>0.27</v>
      </c>
      <c r="Q22" s="21">
        <v>0.45</v>
      </c>
      <c r="R22" s="20">
        <v>0.37</v>
      </c>
      <c r="S22" s="22"/>
      <c r="T22" s="22"/>
      <c r="U22" s="22"/>
      <c r="V22" s="30">
        <f t="shared" si="0"/>
        <v>49.318999999999996</v>
      </c>
      <c r="W22" s="25">
        <f t="shared" si="2"/>
        <v>0.31749999999999995</v>
      </c>
      <c r="X22" s="30">
        <f t="shared" si="1"/>
        <v>0.41</v>
      </c>
      <c r="Y22" s="8">
        <v>0.45</v>
      </c>
      <c r="Z22" s="19"/>
    </row>
    <row r="23" spans="1:27" x14ac:dyDescent="0.3">
      <c r="A23" s="10" t="s">
        <v>28</v>
      </c>
      <c r="B23" s="10" t="s">
        <v>32</v>
      </c>
      <c r="C23" s="19">
        <v>0.26</v>
      </c>
      <c r="D23" s="19">
        <v>55.51</v>
      </c>
      <c r="E23" s="19">
        <v>0.42</v>
      </c>
      <c r="F23" s="20">
        <v>0.41</v>
      </c>
      <c r="G23" s="21">
        <v>0.43</v>
      </c>
      <c r="H23" s="20">
        <v>0.43</v>
      </c>
      <c r="I23" s="19">
        <v>0.1</v>
      </c>
      <c r="J23" s="19">
        <v>54.38</v>
      </c>
      <c r="K23" s="19">
        <v>0.37</v>
      </c>
      <c r="L23" s="20">
        <v>0.22600000000000001</v>
      </c>
      <c r="M23" s="20">
        <v>46.652000000000001</v>
      </c>
      <c r="N23" s="19">
        <v>0.28999999999999998</v>
      </c>
      <c r="O23" s="19">
        <v>0.27600000000000002</v>
      </c>
      <c r="P23" s="20">
        <v>0.26</v>
      </c>
      <c r="Q23" s="20">
        <v>0.41</v>
      </c>
      <c r="R23" s="20">
        <v>0.33</v>
      </c>
      <c r="S23" s="22"/>
      <c r="T23" s="22"/>
      <c r="U23" s="22"/>
      <c r="V23" s="30">
        <f t="shared" si="0"/>
        <v>52.180666666666667</v>
      </c>
      <c r="W23" s="25">
        <f t="shared" si="2"/>
        <v>0.29933333333333328</v>
      </c>
      <c r="X23" s="30">
        <f t="shared" si="1"/>
        <v>0.39333333333333331</v>
      </c>
      <c r="Y23" s="5">
        <v>0.41</v>
      </c>
      <c r="Z23" s="19"/>
    </row>
    <row r="24" spans="1:27" x14ac:dyDescent="0.3">
      <c r="A24" s="10" t="s">
        <v>28</v>
      </c>
      <c r="B24" s="10" t="s">
        <v>33</v>
      </c>
      <c r="C24" s="19">
        <v>0.255</v>
      </c>
      <c r="D24" s="19">
        <v>57.33</v>
      </c>
      <c r="E24" s="19">
        <v>0.45</v>
      </c>
      <c r="F24" s="20">
        <v>0.31</v>
      </c>
      <c r="G24" s="20">
        <v>0.42</v>
      </c>
      <c r="H24" s="20">
        <v>0.46</v>
      </c>
      <c r="I24" s="19">
        <v>0.13</v>
      </c>
      <c r="J24" s="19">
        <v>51.81</v>
      </c>
      <c r="K24" s="19">
        <v>0.41</v>
      </c>
      <c r="L24" s="20">
        <v>0.161</v>
      </c>
      <c r="M24" s="20">
        <v>44.758000000000003</v>
      </c>
      <c r="N24" s="19">
        <v>0.27</v>
      </c>
      <c r="O24" s="19">
        <v>6.3E-2</v>
      </c>
      <c r="P24" s="20">
        <v>0.24</v>
      </c>
      <c r="Q24" s="21">
        <v>0.44</v>
      </c>
      <c r="R24" s="20">
        <v>0.41</v>
      </c>
      <c r="S24" s="22"/>
      <c r="T24" s="22"/>
      <c r="U24" s="22"/>
      <c r="V24" s="30">
        <f t="shared" si="0"/>
        <v>51.29933333333333</v>
      </c>
      <c r="W24" s="25">
        <f t="shared" si="2"/>
        <v>0.30266666666666669</v>
      </c>
      <c r="X24" s="30">
        <f t="shared" si="1"/>
        <v>0.44</v>
      </c>
      <c r="Y24" s="7">
        <v>0.44</v>
      </c>
      <c r="Z24" s="19"/>
    </row>
    <row r="25" spans="1:27" x14ac:dyDescent="0.3">
      <c r="A25" s="10" t="s">
        <v>28</v>
      </c>
      <c r="B25" s="10" t="s">
        <v>34</v>
      </c>
      <c r="C25" s="19">
        <v>0.28000000000000003</v>
      </c>
      <c r="D25" s="19">
        <v>49.34</v>
      </c>
      <c r="E25" s="19">
        <v>0.5</v>
      </c>
      <c r="F25" s="20">
        <v>0.4</v>
      </c>
      <c r="G25" s="20">
        <v>0.4</v>
      </c>
      <c r="H25" s="20">
        <v>0.5</v>
      </c>
      <c r="I25" s="19">
        <v>0.161</v>
      </c>
      <c r="J25" s="19">
        <v>60.53</v>
      </c>
      <c r="K25" s="19">
        <v>0.39</v>
      </c>
      <c r="L25" s="20">
        <v>0.156</v>
      </c>
      <c r="M25" s="20">
        <v>42.14</v>
      </c>
      <c r="N25" s="19">
        <v>8.8999999999999996E-2</v>
      </c>
      <c r="O25" s="19">
        <v>0.2</v>
      </c>
      <c r="P25" s="20">
        <v>0.26</v>
      </c>
      <c r="Q25" s="21">
        <v>0.41</v>
      </c>
      <c r="R25" s="20">
        <v>0.37</v>
      </c>
      <c r="S25" s="22"/>
      <c r="T25" s="22"/>
      <c r="U25" s="22"/>
      <c r="V25" s="30">
        <f t="shared" si="0"/>
        <v>50.669999999999995</v>
      </c>
      <c r="W25" s="25">
        <f t="shared" si="2"/>
        <v>0.29949999999999999</v>
      </c>
      <c r="X25" s="30">
        <f t="shared" si="1"/>
        <v>0.45666666666666672</v>
      </c>
      <c r="Y25" s="7">
        <v>0.41</v>
      </c>
      <c r="Z25" s="19"/>
    </row>
    <row r="26" spans="1:27" x14ac:dyDescent="0.3">
      <c r="A26" s="10" t="s">
        <v>28</v>
      </c>
      <c r="B26" s="10" t="s">
        <v>35</v>
      </c>
      <c r="C26" s="19">
        <v>0.28999999999999998</v>
      </c>
      <c r="D26" s="19">
        <v>46.44</v>
      </c>
      <c r="E26" s="19">
        <v>0.45</v>
      </c>
      <c r="F26" s="20">
        <v>0.41</v>
      </c>
      <c r="G26" s="20">
        <v>0.41</v>
      </c>
      <c r="H26" s="20">
        <v>0.42</v>
      </c>
      <c r="I26" s="19">
        <v>0.1</v>
      </c>
      <c r="J26" s="19">
        <v>56.49</v>
      </c>
      <c r="K26" s="19">
        <v>0.36</v>
      </c>
      <c r="L26" s="20">
        <v>0.156</v>
      </c>
      <c r="M26" s="20">
        <v>41.893999999999998</v>
      </c>
      <c r="N26" s="19">
        <v>0.19</v>
      </c>
      <c r="O26" s="19">
        <v>0.121</v>
      </c>
      <c r="P26" s="20">
        <v>0.24</v>
      </c>
      <c r="Q26" s="21">
        <v>0.45</v>
      </c>
      <c r="R26" s="20">
        <v>0.26</v>
      </c>
      <c r="S26" s="22"/>
      <c r="T26" s="22"/>
      <c r="U26" s="22"/>
      <c r="V26" s="30">
        <f t="shared" si="0"/>
        <v>48.274666666666668</v>
      </c>
      <c r="W26" s="25">
        <f t="shared" si="2"/>
        <v>0.29433333333333328</v>
      </c>
      <c r="X26" s="30">
        <f t="shared" si="1"/>
        <v>0.37666666666666665</v>
      </c>
      <c r="Y26" s="8">
        <v>0.45</v>
      </c>
      <c r="Z26" s="19"/>
    </row>
    <row r="27" spans="1:27" x14ac:dyDescent="0.3">
      <c r="A27" s="10" t="s">
        <v>28</v>
      </c>
      <c r="B27" s="10" t="s">
        <v>36</v>
      </c>
      <c r="C27" s="19">
        <v>0.26500000000000001</v>
      </c>
      <c r="D27" s="19">
        <v>56.91</v>
      </c>
      <c r="E27" s="19">
        <v>0.43</v>
      </c>
      <c r="F27" s="20">
        <v>0.34</v>
      </c>
      <c r="G27" s="21">
        <v>0.45</v>
      </c>
      <c r="H27" s="20">
        <v>0.46</v>
      </c>
      <c r="I27" s="19">
        <v>0.21</v>
      </c>
      <c r="J27" s="19">
        <v>50.4</v>
      </c>
      <c r="K27" s="19">
        <v>0.41</v>
      </c>
      <c r="L27" s="20">
        <v>0.14599999999999999</v>
      </c>
      <c r="M27" s="20">
        <v>39.311999999999998</v>
      </c>
      <c r="N27" s="19">
        <v>0.28999999999999998</v>
      </c>
      <c r="O27" s="19">
        <v>9.8000000000000004E-2</v>
      </c>
      <c r="P27" s="20">
        <v>0.25</v>
      </c>
      <c r="Q27" s="20">
        <v>0.42</v>
      </c>
      <c r="R27" s="20">
        <v>0.4</v>
      </c>
      <c r="S27" s="22"/>
      <c r="T27" s="22"/>
      <c r="U27" s="22"/>
      <c r="V27" s="30">
        <f t="shared" si="0"/>
        <v>48.874000000000002</v>
      </c>
      <c r="W27" s="25">
        <f t="shared" si="2"/>
        <v>0.3168333333333333</v>
      </c>
      <c r="X27" s="30">
        <f t="shared" si="1"/>
        <v>0.43</v>
      </c>
      <c r="Y27" s="5">
        <v>0.42</v>
      </c>
      <c r="Z27" s="19"/>
    </row>
    <row r="28" spans="1:27" x14ac:dyDescent="0.3">
      <c r="A28" s="11" t="s">
        <v>37</v>
      </c>
      <c r="B28" s="11" t="s">
        <v>19</v>
      </c>
      <c r="C28" s="22"/>
      <c r="D28" s="22"/>
      <c r="E28" s="22"/>
      <c r="F28" s="23"/>
      <c r="G28" s="20"/>
      <c r="H28" s="20"/>
      <c r="I28" s="22"/>
      <c r="J28" s="22"/>
      <c r="K28" s="22"/>
      <c r="L28" s="23"/>
      <c r="M28" s="20"/>
      <c r="N28" s="22"/>
      <c r="O28" s="22"/>
      <c r="P28" s="22"/>
      <c r="Q28" s="22"/>
      <c r="R28" s="22"/>
      <c r="S28" s="19">
        <v>0.48</v>
      </c>
      <c r="T28" s="21">
        <v>0.77</v>
      </c>
      <c r="U28" s="19"/>
      <c r="V28" s="31"/>
      <c r="W28" s="30"/>
      <c r="X28" s="30"/>
      <c r="Y28" s="22" t="s">
        <v>43</v>
      </c>
      <c r="Z28" s="22" t="s">
        <v>43</v>
      </c>
    </row>
    <row r="29" spans="1:27" ht="38" customHeight="1" x14ac:dyDescent="0.3">
      <c r="B29" s="16" t="s">
        <v>38</v>
      </c>
      <c r="C29" s="19">
        <f>AVERAGE(C5:C27)</f>
        <v>0.46326086956521734</v>
      </c>
      <c r="D29" s="26"/>
      <c r="E29" s="26"/>
      <c r="F29" s="19">
        <f t="shared" ref="F29:M29" si="3">AVERAGE(F5:F27)</f>
        <v>0.48684210526315791</v>
      </c>
      <c r="G29" s="19">
        <f t="shared" si="3"/>
        <v>0.53842105263157902</v>
      </c>
      <c r="H29" s="26"/>
      <c r="I29" s="19">
        <f t="shared" si="3"/>
        <v>0.4354782608695652</v>
      </c>
      <c r="J29" s="26"/>
      <c r="K29" s="21">
        <f t="shared" si="3"/>
        <v>0.54739130434782612</v>
      </c>
      <c r="L29" s="19">
        <f t="shared" si="3"/>
        <v>0.37752173913043485</v>
      </c>
      <c r="M29" s="26">
        <f t="shared" si="3"/>
        <v>54.189956521739134</v>
      </c>
      <c r="N29" s="26">
        <f>AVERAGE(N5:N27)</f>
        <v>0.42177272727272719</v>
      </c>
      <c r="O29" s="26">
        <f>AVERAGE(O5:O27)</f>
        <v>0.50718181818181829</v>
      </c>
      <c r="P29" s="19">
        <f t="shared" ref="P29:T29" si="4">AVERAGE(P5:P27)</f>
        <v>0.25727272727272726</v>
      </c>
      <c r="Q29" s="19">
        <f t="shared" si="4"/>
        <v>0.50363636363636377</v>
      </c>
      <c r="R29" s="26"/>
      <c r="S29" s="19">
        <f t="shared" si="4"/>
        <v>0.49149999999999994</v>
      </c>
      <c r="T29" s="19">
        <f t="shared" si="4"/>
        <v>0.86250000000000004</v>
      </c>
      <c r="U29" s="26"/>
    </row>
    <row r="30" spans="1:27" ht="23" customHeight="1" x14ac:dyDescent="0.3">
      <c r="B30" s="17" t="s">
        <v>39</v>
      </c>
      <c r="C30" s="19">
        <f>AVERAGE(C5:C12,C21)</f>
        <v>0.50766666666666671</v>
      </c>
      <c r="D30" s="26"/>
      <c r="E30" s="26"/>
      <c r="F30" s="19">
        <f t="shared" ref="F30:T30" si="5">AVERAGE(F5:F12,F21)</f>
        <v>0.50714285714285723</v>
      </c>
      <c r="G30" s="19">
        <f t="shared" si="5"/>
        <v>0.59714285714285709</v>
      </c>
      <c r="H30" s="26"/>
      <c r="I30" s="19">
        <f t="shared" si="5"/>
        <v>0.5381111111111111</v>
      </c>
      <c r="J30" s="26"/>
      <c r="K30" s="21">
        <f t="shared" si="5"/>
        <v>0.6166666666666667</v>
      </c>
      <c r="L30" s="19">
        <f t="shared" si="5"/>
        <v>0.44388888888888889</v>
      </c>
      <c r="M30" s="26">
        <f t="shared" si="5"/>
        <v>59.809777777777768</v>
      </c>
      <c r="N30" s="26">
        <f t="shared" si="5"/>
        <v>0.48249999999999998</v>
      </c>
      <c r="O30" s="26">
        <f t="shared" si="5"/>
        <v>0.62112500000000004</v>
      </c>
      <c r="P30" s="19">
        <f t="shared" si="5"/>
        <v>0.26500000000000001</v>
      </c>
      <c r="Q30" s="19">
        <f t="shared" si="5"/>
        <v>0.64</v>
      </c>
      <c r="R30" s="26"/>
      <c r="S30" s="19">
        <f t="shared" si="5"/>
        <v>0.46</v>
      </c>
      <c r="T30" s="19">
        <f t="shared" si="5"/>
        <v>0.85499999999999998</v>
      </c>
      <c r="U30" s="26"/>
      <c r="AA30" s="1">
        <f>AVERAGE(Y5:Y27)</f>
        <v>0.63304347826086949</v>
      </c>
    </row>
    <row r="31" spans="1:27" x14ac:dyDescent="0.3">
      <c r="B31" s="2" t="s">
        <v>41</v>
      </c>
      <c r="C31" s="19">
        <f t="shared" ref="C31:F31" si="6">AVERAGE(C5,C7,C8,C10:C13,C15,C17:C27)</f>
        <v>0.43605263157894736</v>
      </c>
      <c r="D31" s="26"/>
      <c r="E31" s="26"/>
      <c r="F31" s="19">
        <f t="shared" si="6"/>
        <v>0.48684210526315791</v>
      </c>
      <c r="G31" s="21">
        <f>AVERAGE(G5,G7,G8,G10:G13,G15,G17:G27)</f>
        <v>0.53842105263157902</v>
      </c>
      <c r="H31" s="26"/>
      <c r="I31" s="19">
        <f t="shared" ref="I31:Q31" si="7">AVERAGE(I5,I7,I8,I10:I13,I15,I17:I27)</f>
        <v>0.38221052631578939</v>
      </c>
      <c r="J31" s="26"/>
      <c r="K31" s="19">
        <f t="shared" si="7"/>
        <v>0.51578947368421058</v>
      </c>
      <c r="L31" s="19">
        <f t="shared" si="7"/>
        <v>0.34399999999999992</v>
      </c>
      <c r="M31" s="26">
        <f t="shared" si="7"/>
        <v>52.37184210526317</v>
      </c>
      <c r="N31" s="26">
        <f t="shared" si="7"/>
        <v>0.41827777777777786</v>
      </c>
      <c r="O31" s="26">
        <f t="shared" si="7"/>
        <v>0.39788888888888879</v>
      </c>
      <c r="P31" s="19">
        <f t="shared" si="7"/>
        <v>0.25727272727272726</v>
      </c>
      <c r="Q31" s="19">
        <f t="shared" si="7"/>
        <v>0.50363636363636377</v>
      </c>
      <c r="R31" s="26"/>
      <c r="S31" s="22" t="s">
        <v>43</v>
      </c>
      <c r="T31" s="22" t="s">
        <v>43</v>
      </c>
      <c r="U31" s="29"/>
    </row>
    <row r="32" spans="1:27" x14ac:dyDescent="0.3">
      <c r="B32" s="2" t="s">
        <v>42</v>
      </c>
      <c r="C32" s="19">
        <f>AVERAGE(C20:C27)</f>
        <v>0.268125</v>
      </c>
      <c r="D32" s="26"/>
      <c r="E32" s="26"/>
      <c r="F32" s="19">
        <f t="shared" ref="F32:Q32" si="8">AVERAGE(F20:F27)</f>
        <v>0.36249999999999999</v>
      </c>
      <c r="G32" s="19">
        <f t="shared" si="8"/>
        <v>0.42375000000000002</v>
      </c>
      <c r="H32" s="26"/>
      <c r="I32" s="19">
        <f t="shared" si="8"/>
        <v>0.13800000000000001</v>
      </c>
      <c r="J32" s="26"/>
      <c r="K32" s="19">
        <f t="shared" si="8"/>
        <v>0.39</v>
      </c>
      <c r="L32" s="19">
        <f t="shared" si="8"/>
        <v>0.17099999999999996</v>
      </c>
      <c r="M32" s="26">
        <f t="shared" si="8"/>
        <v>43.182250000000003</v>
      </c>
      <c r="N32" s="26">
        <f t="shared" si="8"/>
        <v>0.236125</v>
      </c>
      <c r="O32" s="26">
        <f t="shared" si="8"/>
        <v>0.17925000000000002</v>
      </c>
      <c r="P32" s="19">
        <f t="shared" si="8"/>
        <v>0.24875</v>
      </c>
      <c r="Q32" s="21">
        <f t="shared" si="8"/>
        <v>0.42625000000000002</v>
      </c>
      <c r="R32" s="26"/>
      <c r="S32" s="22" t="s">
        <v>43</v>
      </c>
      <c r="T32" s="22" t="s">
        <v>43</v>
      </c>
      <c r="U32" s="29"/>
    </row>
    <row r="40" spans="1:6" x14ac:dyDescent="0.3">
      <c r="A40" s="12"/>
      <c r="F40" s="12"/>
    </row>
    <row r="41" spans="1:6" x14ac:dyDescent="0.3">
      <c r="A41" s="13"/>
      <c r="B41" s="14"/>
      <c r="C41" s="14"/>
      <c r="D41" s="14"/>
      <c r="E41" s="14"/>
      <c r="F41" s="12"/>
    </row>
    <row r="42" spans="1:6" x14ac:dyDescent="0.3">
      <c r="A42" s="12"/>
      <c r="F42" s="12"/>
    </row>
    <row r="43" spans="1:6" x14ac:dyDescent="0.3">
      <c r="A43" s="12"/>
      <c r="F43" s="12"/>
    </row>
    <row r="44" spans="1:6" x14ac:dyDescent="0.3">
      <c r="A44" s="13"/>
      <c r="F44" s="12"/>
    </row>
    <row r="45" spans="1:6" x14ac:dyDescent="0.3">
      <c r="A45" s="13"/>
      <c r="F45" s="12"/>
    </row>
  </sheetData>
  <mergeCells count="13">
    <mergeCell ref="A1:Y1"/>
    <mergeCell ref="W3:W4"/>
    <mergeCell ref="Y3:Y4"/>
    <mergeCell ref="C3:E3"/>
    <mergeCell ref="L3:M3"/>
    <mergeCell ref="N3:O3"/>
    <mergeCell ref="I3:J3"/>
    <mergeCell ref="Z3:Z4"/>
    <mergeCell ref="V3:V4"/>
    <mergeCell ref="S3:U3"/>
    <mergeCell ref="P3:R3"/>
    <mergeCell ref="F3:H3"/>
    <mergeCell ref="X3:X4"/>
  </mergeCells>
  <pageMargins left="0.7" right="0.7" top="0.75" bottom="0.75" header="0.3" footer="0.3"/>
  <pageSetup scale="36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Brandon Guy Roy</dc:creator>
  <cp:keywords/>
  <dc:description/>
  <cp:lastModifiedBy>Brandon Guy Roy</cp:lastModifiedBy>
  <cp:revision/>
  <cp:lastPrinted>2023-11-28T15:19:42Z</cp:lastPrinted>
  <dcterms:created xsi:type="dcterms:W3CDTF">2023-11-02T15:17:39Z</dcterms:created>
  <dcterms:modified xsi:type="dcterms:W3CDTF">2023-11-29T16:25:18Z</dcterms:modified>
  <cp:category/>
  <cp:contentStatus/>
</cp:coreProperties>
</file>